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Breakdown" sheetId="1" r:id="rId3"/>
    <sheet state="visible" name="YOS" sheetId="2" r:id="rId4"/>
    <sheet state="visible" name="Overview" sheetId="3" r:id="rId5"/>
    <sheet state="visible" name="Visual Overview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7">
      <text>
        <t xml:space="preserve">Typically only 80% of awarded amounts are spent each year</t>
      </text>
    </comment>
  </commentList>
</comments>
</file>

<file path=xl/sharedStrings.xml><?xml version="1.0" encoding="utf-8"?>
<sst xmlns="http://schemas.openxmlformats.org/spreadsheetml/2006/main" count="146" uniqueCount="92">
  <si>
    <t>INSTRUCTIONS</t>
  </si>
  <si>
    <t>Note: all fields highlighted in yellow are potential inputs</t>
  </si>
  <si>
    <t>Eligable Staff / Employees</t>
  </si>
  <si>
    <t>&lt;-- Enter the number of employees eligable</t>
  </si>
  <si>
    <t>Program Sumary</t>
  </si>
  <si>
    <t>Program reach / staff impacted</t>
  </si>
  <si>
    <t>&gt; 100%</t>
  </si>
  <si>
    <t>Yearly Awards Budget Allocation</t>
  </si>
  <si>
    <t>Estimated Actual Budget 80% Redemption</t>
  </si>
  <si>
    <t>Values Based Recognition: All Staff</t>
  </si>
  <si>
    <t>Frequency</t>
  </si>
  <si>
    <t xml:space="preserve">Number of team members </t>
  </si>
  <si>
    <t>Total Per Month</t>
  </si>
  <si>
    <t xml:space="preserve">Monthly </t>
  </si>
  <si>
    <t>&lt;-- Enter the number of employees eligible</t>
  </si>
  <si>
    <t>Monthly Budget Per Staff Member</t>
  </si>
  <si>
    <t>&lt;-- Enter monthly budget per employee</t>
  </si>
  <si>
    <t>Estimated actual recognitions</t>
  </si>
  <si>
    <t>&lt;-- Enter the expected actual points-to-give usage</t>
  </si>
  <si>
    <t>Total Estimated Cost Per Year</t>
  </si>
  <si>
    <t>Number of MGMT staff</t>
  </si>
  <si>
    <t>&lt;-- Enter the number of leadership eligible (Managers)</t>
  </si>
  <si>
    <t>Monthly Budget Per Manager</t>
  </si>
  <si>
    <t>Total Per Year</t>
  </si>
  <si>
    <t>Number of Directors</t>
  </si>
  <si>
    <t>Number of C-Suite</t>
  </si>
  <si>
    <t>Service Awards</t>
  </si>
  <si>
    <t>Total Recipients</t>
  </si>
  <si>
    <t>Number of employees awarded per year</t>
  </si>
  <si>
    <t>Yearly</t>
  </si>
  <si>
    <t>&lt;-- Not an Input (See Years of service tab "YOS")</t>
  </si>
  <si>
    <t>Reward amount</t>
  </si>
  <si>
    <t>Varied</t>
  </si>
  <si>
    <t>Award Reach</t>
  </si>
  <si>
    <t>Total Budget</t>
  </si>
  <si>
    <t>Award Example</t>
  </si>
  <si>
    <t>Number of employees recognized per year</t>
  </si>
  <si>
    <t>Quarterly</t>
  </si>
  <si>
    <t>&lt;-- Enter number of employees who will be awarded each year</t>
  </si>
  <si>
    <t>&lt;-- Enter reward amount</t>
  </si>
  <si>
    <t xml:space="preserve">Employee of the Month </t>
  </si>
  <si>
    <t>Monthly</t>
  </si>
  <si>
    <t>Birthday</t>
  </si>
  <si>
    <t xml:space="preserve">Annually </t>
  </si>
  <si>
    <t xml:space="preserve">Award Example </t>
  </si>
  <si>
    <t>Years of Service Award</t>
  </si>
  <si>
    <t>How much are you investing into loyalty? Average is $100 per year.</t>
  </si>
  <si>
    <t>To calculate the budget enter in the number of recipients and the budget for that year.</t>
  </si>
  <si>
    <t>Year Level</t>
  </si>
  <si>
    <t>Recipients</t>
  </si>
  <si>
    <t>Budget</t>
  </si>
  <si>
    <t>Level Investment</t>
  </si>
  <si>
    <t>Welcome</t>
  </si>
  <si>
    <t>&lt;-- Enter the expected number of recipients and budget for each milestone tier</t>
  </si>
  <si>
    <t>Totals</t>
  </si>
  <si>
    <t>Program Overview</t>
  </si>
  <si>
    <t>If you would like to learn how much you can expect to spend with both rewards and Bucketlist licensing fees, enter the infomation below (numbers are based on your signed agreement: subscription fee + set up fee)</t>
  </si>
  <si>
    <t>Enter your package type</t>
  </si>
  <si>
    <t>Enter your employee count #</t>
  </si>
  <si>
    <t xml:space="preserve">Award </t>
  </si>
  <si>
    <t>Description</t>
  </si>
  <si>
    <t>Why</t>
  </si>
  <si>
    <t>Who</t>
  </si>
  <si>
    <t>Budget Estimates</t>
  </si>
  <si>
    <t>Total Cost</t>
  </si>
  <si>
    <t>Basic/Standard/Premium</t>
  </si>
  <si>
    <t>Employee #</t>
  </si>
  <si>
    <t>Term (12 months)</t>
  </si>
  <si>
    <t>Total</t>
  </si>
  <si>
    <t>Enable staff to recognize and appreciate one another for great work.</t>
  </si>
  <si>
    <t>Peer to peer increases employee engagement, brings values alive, and creates a great workplace culture. (e.g. Google, Netflix both have peer to peer recognition programs)</t>
  </si>
  <si>
    <t>All</t>
  </si>
  <si>
    <t>Bucketlist Licesning Fees</t>
  </si>
  <si>
    <t>-&gt; Licensing fee calculator (example)</t>
  </si>
  <si>
    <t>Celebrate and recognize loyalty through incrementally increasing value and distributing every anniversary</t>
  </si>
  <si>
    <t>Increase staff loyalty and appreciation for greater tenure</t>
  </si>
  <si>
    <t>Automated</t>
  </si>
  <si>
    <t>Standard Setup Fee</t>
  </si>
  <si>
    <t>Puts spotlight on those individuals who are making larger more important contributions</t>
  </si>
  <si>
    <t>Promotes a culture of innovation and improvement</t>
  </si>
  <si>
    <t>Management</t>
  </si>
  <si>
    <t>Rewards Budget</t>
  </si>
  <si>
    <t>Recognize recognitions and staff living the core values</t>
  </si>
  <si>
    <t>Helps staff feel more valued and appreciated as individuals.  Promotes a great culture and contributes to better loyalty and engagement</t>
  </si>
  <si>
    <t>Total Expected Spend</t>
  </si>
  <si>
    <t>Exec</t>
  </si>
  <si>
    <t>Total Estimated Allocation</t>
  </si>
  <si>
    <t>Total Estimated Rewards Spend</t>
  </si>
  <si>
    <t>Recognition</t>
  </si>
  <si>
    <t>Value</t>
  </si>
  <si>
    <t>Total Estimated Redemption</t>
  </si>
  <si>
    <t>Visual Overview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</si>
</sst>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9">
    <font>
      <sz val="10.0"/>
      <color rgb="FF000000"/>
      <name val="Arial"/>
    </font>
    <font>
      <sz val="10.0"/>
      <name val="Arial"/>
    </font>
    <font>
      <sz val="8.0"/>
      <name val="Arial"/>
    </font>
    <font>
      <b/>
      <sz val="10.0"/>
      <name val="Arial"/>
    </font>
    <font>
      <b/>
      <sz val="10.0"/>
      <color rgb="FF000000"/>
      <name val="Arial"/>
    </font>
    <font>
      <sz val="18.0"/>
      <name val="Arial"/>
    </font>
    <font>
      <name val="Arial"/>
    </font>
    <font>
      <b/>
      <name val="Arial"/>
    </font>
    <font/>
    <font>
      <b/>
    </font>
    <font>
      <b/>
      <sz val="15.0"/>
      <name val="Arial"/>
    </font>
    <font>
      <b/>
      <name val="Calibri"/>
    </font>
    <font>
      <name val="Calibri"/>
    </font>
    <font>
      <b/>
      <sz val="10.0"/>
      <color rgb="FF222222"/>
      <name val="Arial"/>
    </font>
    <font>
      <b/>
      <sz val="12.0"/>
    </font>
    <font>
      <sz val="12.0"/>
    </font>
    <font>
      <b/>
      <sz val="10.0"/>
      <color rgb="FFFFFFFF"/>
      <name val="Arial"/>
    </font>
    <font>
      <sz val="10.0"/>
      <color rgb="FF222222"/>
      <name val="Arial"/>
    </font>
    <font>
      <i/>
      <sz val="10.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5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1" fillId="2" fontId="1" numFmtId="0" xfId="0" applyBorder="1" applyFill="1" applyFont="1"/>
    <xf borderId="1" fillId="2" fontId="1" numFmtId="0" xfId="0" applyAlignment="1" applyBorder="1" applyFont="1">
      <alignment readingOrder="0"/>
    </xf>
    <xf borderId="2" fillId="3" fontId="1" numFmtId="0" xfId="0" applyBorder="1" applyFill="1" applyFont="1"/>
    <xf borderId="3" fillId="3" fontId="1" numFmtId="0" xfId="0" applyBorder="1" applyFont="1"/>
    <xf borderId="4" fillId="0" fontId="1" numFmtId="0" xfId="0" applyBorder="1" applyFont="1"/>
    <xf borderId="5" fillId="0" fontId="1" numFmtId="0" xfId="0" applyAlignment="1" applyBorder="1" applyFont="1">
      <alignment horizontal="right"/>
    </xf>
    <xf borderId="5" fillId="0" fontId="1" numFmtId="164" xfId="0" applyAlignment="1" applyBorder="1" applyFont="1" applyNumberFormat="1">
      <alignment readingOrder="0"/>
    </xf>
    <xf borderId="6" fillId="4" fontId="1" numFmtId="0" xfId="0" applyBorder="1" applyFill="1" applyFont="1"/>
    <xf borderId="7" fillId="4" fontId="3" numFmtId="164" xfId="0" applyBorder="1" applyFont="1" applyNumberFormat="1"/>
    <xf borderId="1" fillId="5" fontId="1" numFmtId="0" xfId="0" applyBorder="1" applyFill="1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right"/>
    </xf>
    <xf borderId="0" fillId="0" fontId="3" numFmtId="0" xfId="0" applyFont="1"/>
    <xf borderId="0" fillId="0" fontId="4" numFmtId="0" xfId="0" applyFont="1"/>
    <xf borderId="1" fillId="2" fontId="1" numFmtId="165" xfId="0" applyAlignment="1" applyBorder="1" applyFont="1" applyNumberFormat="1">
      <alignment readingOrder="0"/>
    </xf>
    <xf borderId="0" fillId="0" fontId="1" numFmtId="165" xfId="0" applyFont="1" applyNumberFormat="1"/>
    <xf borderId="1" fillId="2" fontId="1" numFmtId="9" xfId="0" applyAlignment="1" applyBorder="1" applyFont="1" applyNumberFormat="1">
      <alignment readingOrder="0"/>
    </xf>
    <xf borderId="0" fillId="0" fontId="0" numFmtId="0" xfId="0" applyFont="1"/>
    <xf borderId="0" fillId="0" fontId="3" numFmtId="164" xfId="0" applyFont="1" applyNumberFormat="1"/>
    <xf borderId="0" fillId="0" fontId="1" numFmtId="164" xfId="0" applyFont="1" applyNumberFormat="1"/>
    <xf borderId="0" fillId="0" fontId="0" numFmtId="0" xfId="0" applyAlignment="1" applyFont="1">
      <alignment readingOrder="0"/>
    </xf>
    <xf borderId="0" fillId="0" fontId="1" numFmtId="9" xfId="0" applyFont="1" applyNumberFormat="1"/>
    <xf borderId="1" fillId="6" fontId="1" numFmtId="0" xfId="0" applyBorder="1" applyFill="1" applyFont="1"/>
    <xf borderId="1" fillId="0" fontId="1" numFmtId="0" xfId="0" applyAlignment="1" applyBorder="1" applyFont="1">
      <alignment readingOrder="0"/>
    </xf>
    <xf borderId="0" fillId="0" fontId="1" numFmtId="1" xfId="0" applyAlignment="1" applyFont="1" applyNumberFormat="1">
      <alignment readingOrder="0"/>
    </xf>
    <xf borderId="1" fillId="0" fontId="1" numFmtId="164" xfId="0" applyAlignment="1" applyBorder="1" applyFont="1" applyNumberFormat="1">
      <alignment horizontal="right" readingOrder="0"/>
    </xf>
    <xf borderId="1" fillId="6" fontId="1" numFmtId="0" xfId="0" applyAlignment="1" applyBorder="1" applyFont="1">
      <alignment readingOrder="0"/>
    </xf>
    <xf borderId="1" fillId="2" fontId="1" numFmtId="164" xfId="0" applyAlignment="1" applyBorder="1" applyFont="1" applyNumberFormat="1">
      <alignment readingOrder="0"/>
    </xf>
    <xf borderId="1" fillId="2" fontId="1" numFmtId="0" xfId="0" applyAlignment="1" applyBorder="1" applyFont="1">
      <alignment horizontal="right" readingOrder="0"/>
    </xf>
    <xf borderId="0" fillId="0" fontId="1" numFmtId="0" xfId="0" applyAlignment="1" applyFont="1">
      <alignment horizontal="right" readingOrder="0"/>
    </xf>
    <xf borderId="1" fillId="2" fontId="1" numFmtId="165" xfId="0" applyAlignment="1" applyBorder="1" applyFont="1" applyNumberFormat="1">
      <alignment horizontal="right" readingOrder="0"/>
    </xf>
    <xf borderId="0" fillId="0" fontId="1" numFmtId="165" xfId="0" applyAlignment="1" applyFont="1" applyNumberFormat="1">
      <alignment horizontal="right"/>
    </xf>
    <xf borderId="0" fillId="0" fontId="1" numFmtId="10" xfId="0" applyAlignment="1" applyFont="1" applyNumberFormat="1">
      <alignment horizontal="right"/>
    </xf>
    <xf borderId="8" fillId="0" fontId="5" numFmtId="0" xfId="0" applyAlignment="1" applyBorder="1" applyFont="1">
      <alignment shrinkToFit="0" vertical="bottom" wrapText="0"/>
    </xf>
    <xf borderId="8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8" fillId="0" fontId="2" numFmtId="0" xfId="0" applyAlignment="1" applyBorder="1" applyFont="1">
      <alignment readingOrder="0" shrinkToFit="0" vertical="bottom" wrapText="0"/>
    </xf>
    <xf borderId="8" fillId="0" fontId="2" numFmtId="0" xfId="0" applyAlignment="1" applyBorder="1" applyFont="1">
      <alignment shrinkToFit="0" vertical="bottom" wrapText="0"/>
    </xf>
    <xf borderId="0" fillId="5" fontId="7" numFmtId="0" xfId="0" applyAlignment="1" applyFont="1">
      <alignment horizontal="right" vertical="bottom"/>
    </xf>
    <xf borderId="0" fillId="5" fontId="7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2" fontId="6" numFmtId="0" xfId="0" applyAlignment="1" applyFont="1">
      <alignment horizontal="right" readingOrder="0" vertical="bottom"/>
    </xf>
    <xf borderId="0" fillId="2" fontId="6" numFmtId="165" xfId="0" applyAlignment="1" applyFont="1" applyNumberFormat="1">
      <alignment horizontal="right" readingOrder="0" vertical="bottom"/>
    </xf>
    <xf borderId="0" fillId="0" fontId="6" numFmtId="165" xfId="0" applyAlignment="1" applyFont="1" applyNumberFormat="1">
      <alignment horizontal="right" vertical="bottom"/>
    </xf>
    <xf borderId="0" fillId="0" fontId="8" numFmtId="0" xfId="0" applyAlignment="1" applyFont="1">
      <alignment readingOrder="0"/>
    </xf>
    <xf borderId="0" fillId="0" fontId="6" numFmtId="0" xfId="0" applyAlignment="1" applyFont="1">
      <alignment horizontal="right" readingOrder="0" vertical="bottom"/>
    </xf>
    <xf borderId="0" fillId="0" fontId="6" numFmtId="165" xfId="0" applyAlignment="1" applyFont="1" applyNumberFormat="1">
      <alignment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horizontal="right" vertical="bottom"/>
    </xf>
    <xf borderId="0" fillId="0" fontId="7" numFmtId="165" xfId="0" applyAlignment="1" applyFont="1" applyNumberFormat="1">
      <alignment horizontal="right" vertical="bottom"/>
    </xf>
    <xf borderId="0" fillId="0" fontId="5" numFmtId="0" xfId="0" applyAlignment="1" applyFont="1">
      <alignment horizontal="right" shrinkToFit="0" wrapText="1"/>
    </xf>
    <xf borderId="0" fillId="0" fontId="1" numFmtId="0" xfId="0" applyAlignment="1" applyFont="1">
      <alignment shrinkToFit="0" wrapText="1"/>
    </xf>
    <xf borderId="9" fillId="3" fontId="9" numFmtId="0" xfId="0" applyAlignment="1" applyBorder="1" applyFont="1">
      <alignment readingOrder="0" shrinkToFit="0" wrapText="1"/>
    </xf>
    <xf borderId="10" fillId="0" fontId="8" numFmtId="0" xfId="0" applyBorder="1" applyFont="1"/>
    <xf borderId="11" fillId="0" fontId="8" numFmtId="0" xfId="0" applyBorder="1" applyFont="1"/>
    <xf borderId="0" fillId="0" fontId="10" numFmtId="0" xfId="0" applyAlignment="1" applyFont="1">
      <alignment readingOrder="0" shrinkToFit="0" wrapText="1"/>
    </xf>
    <xf borderId="0" fillId="0" fontId="8" numFmtId="0" xfId="0" applyAlignment="1" applyFont="1">
      <alignment readingOrder="0" shrinkToFit="0" wrapText="1"/>
    </xf>
    <xf borderId="12" fillId="7" fontId="1" numFmtId="0" xfId="0" applyAlignment="1" applyBorder="1" applyFill="1" applyFont="1">
      <alignment shrinkToFit="0" wrapText="1"/>
    </xf>
    <xf borderId="12" fillId="8" fontId="1" numFmtId="0" xfId="0" applyAlignment="1" applyBorder="1" applyFill="1" applyFont="1">
      <alignment readingOrder="0" shrinkToFit="0" wrapText="1"/>
    </xf>
    <xf borderId="9" fillId="9" fontId="11" numFmtId="0" xfId="0" applyAlignment="1" applyBorder="1" applyFill="1" applyFont="1">
      <alignment horizontal="center" readingOrder="0" vertical="bottom"/>
    </xf>
    <xf borderId="0" fillId="0" fontId="12" numFmtId="0" xfId="0" applyAlignment="1" applyFont="1">
      <alignment shrinkToFit="0" vertical="bottom" wrapText="0"/>
    </xf>
    <xf borderId="13" fillId="10" fontId="8" numFmtId="0" xfId="0" applyAlignment="1" applyBorder="1" applyFill="1" applyFont="1">
      <alignment readingOrder="0"/>
    </xf>
    <xf borderId="13" fillId="10" fontId="9" numFmtId="0" xfId="0" applyAlignment="1" applyBorder="1" applyFont="1">
      <alignment readingOrder="0"/>
    </xf>
    <xf borderId="12" fillId="0" fontId="3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shrinkToFit="0" wrapText="1"/>
    </xf>
    <xf borderId="12" fillId="0" fontId="1" numFmtId="0" xfId="0" applyAlignment="1" applyBorder="1" applyFont="1">
      <alignment readingOrder="0" shrinkToFit="0" wrapText="1"/>
    </xf>
    <xf borderId="12" fillId="0" fontId="8" numFmtId="0" xfId="0" applyAlignment="1" applyBorder="1" applyFont="1">
      <alignment readingOrder="0"/>
    </xf>
    <xf borderId="12" fillId="8" fontId="8" numFmtId="164" xfId="0" applyBorder="1" applyFont="1" applyNumberFormat="1"/>
    <xf borderId="13" fillId="9" fontId="12" numFmtId="0" xfId="0" applyAlignment="1" applyBorder="1" applyFont="1">
      <alignment readingOrder="0" shrinkToFit="0" vertical="bottom" wrapText="1"/>
    </xf>
    <xf borderId="13" fillId="9" fontId="12" numFmtId="164" xfId="0" applyAlignment="1" applyBorder="1" applyFont="1" applyNumberFormat="1">
      <alignment horizontal="right" readingOrder="0" vertical="bottom"/>
    </xf>
    <xf borderId="0" fillId="0" fontId="11" numFmtId="0" xfId="0" applyAlignment="1" applyFont="1">
      <alignment readingOrder="0" shrinkToFit="0" vertical="bottom" wrapText="1"/>
    </xf>
    <xf borderId="13" fillId="3" fontId="8" numFmtId="165" xfId="0" applyAlignment="1" applyBorder="1" applyFont="1" applyNumberFormat="1">
      <alignment readingOrder="0"/>
    </xf>
    <xf borderId="13" fillId="3" fontId="8" numFmtId="0" xfId="0" applyAlignment="1" applyBorder="1" applyFont="1">
      <alignment readingOrder="0"/>
    </xf>
    <xf borderId="13" fillId="3" fontId="9" numFmtId="165" xfId="0" applyBorder="1" applyFont="1" applyNumberFormat="1"/>
    <xf borderId="12" fillId="11" fontId="13" numFmtId="0" xfId="0" applyAlignment="1" applyBorder="1" applyFill="1" applyFont="1">
      <alignment vertical="top"/>
    </xf>
    <xf borderId="13" fillId="9" fontId="12" numFmtId="164" xfId="0" applyAlignment="1" applyBorder="1" applyFont="1" applyNumberFormat="1">
      <alignment readingOrder="0" vertical="bottom"/>
    </xf>
    <xf borderId="0" fillId="0" fontId="12" numFmtId="0" xfId="0" applyAlignment="1" applyFont="1">
      <alignment vertical="bottom"/>
    </xf>
    <xf borderId="13" fillId="9" fontId="12" numFmtId="164" xfId="0" applyAlignment="1" applyBorder="1" applyFont="1" applyNumberFormat="1">
      <alignment vertical="bottom"/>
    </xf>
    <xf borderId="13" fillId="9" fontId="12" numFmtId="164" xfId="0" applyAlignment="1" applyBorder="1" applyFont="1" applyNumberFormat="1">
      <alignment horizontal="right" vertical="bottom"/>
    </xf>
    <xf borderId="13" fillId="9" fontId="11" numFmtId="164" xfId="0" applyAlignment="1" applyBorder="1" applyFont="1" applyNumberFormat="1">
      <alignment vertical="bottom"/>
    </xf>
    <xf borderId="13" fillId="9" fontId="11" numFmtId="164" xfId="0" applyAlignment="1" applyBorder="1" applyFont="1" applyNumberFormat="1">
      <alignment horizontal="right" vertical="bottom"/>
    </xf>
    <xf borderId="12" fillId="0" fontId="3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9" numFmtId="164" xfId="0" applyFont="1" applyNumberFormat="1"/>
    <xf borderId="0" fillId="0" fontId="8" numFmtId="0" xfId="0" applyFont="1"/>
    <xf borderId="0" fillId="0" fontId="14" numFmtId="0" xfId="0" applyAlignment="1" applyFont="1">
      <alignment readingOrder="0" shrinkToFit="0" wrapText="1"/>
    </xf>
    <xf borderId="0" fillId="0" fontId="15" numFmtId="0" xfId="0" applyFont="1"/>
    <xf borderId="14" fillId="10" fontId="14" numFmtId="164" xfId="0" applyBorder="1" applyFont="1" applyNumberFormat="1"/>
    <xf borderId="0" fillId="0" fontId="10" numFmtId="0" xfId="0" applyAlignment="1" applyFont="1">
      <alignment shrinkToFit="0" wrapText="1"/>
    </xf>
    <xf borderId="0" fillId="5" fontId="3" numFmtId="0" xfId="0" applyAlignment="1" applyFont="1">
      <alignment readingOrder="0"/>
    </xf>
    <xf borderId="0" fillId="5" fontId="1" numFmtId="0" xfId="0" applyFont="1"/>
    <xf borderId="13" fillId="12" fontId="16" numFmtId="0" xfId="0" applyAlignment="1" applyBorder="1" applyFill="1" applyFont="1">
      <alignment horizontal="center" readingOrder="0"/>
    </xf>
    <xf borderId="0" fillId="5" fontId="1" numFmtId="164" xfId="0" applyFont="1" applyNumberFormat="1"/>
    <xf borderId="0" fillId="5" fontId="1" numFmtId="0" xfId="0" applyAlignment="1" applyFont="1">
      <alignment readingOrder="0"/>
    </xf>
    <xf borderId="0" fillId="5" fontId="17" numFmtId="0" xfId="0" applyAlignment="1" applyFont="1">
      <alignment horizontal="left"/>
    </xf>
    <xf borderId="0" fillId="5" fontId="17" numFmtId="164" xfId="0" applyAlignment="1" applyFont="1" applyNumberFormat="1">
      <alignment horizontal="right"/>
    </xf>
    <xf borderId="10" fillId="5" fontId="3" numFmtId="0" xfId="0" applyBorder="1" applyFont="1"/>
    <xf borderId="10" fillId="5" fontId="3" numFmtId="164" xfId="0" applyBorder="1" applyFont="1" applyNumberFormat="1"/>
    <xf borderId="0" fillId="5" fontId="18" numFmtId="0" xfId="0" applyFont="1"/>
    <xf borderId="0" fillId="5" fontId="18" numFmtId="164" xfId="0" applyFont="1" applyNumberFormat="1"/>
    <xf borderId="0" fillId="12" fontId="1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DC3912"/>
              </a:solidFill>
              <a:ln cmpd="sng" w="9525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FF9900"/>
              </a:solidFill>
              <a:ln cmpd="sng" w="9525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109618"/>
              </a:solidFill>
              <a:ln cmpd="sng" w="9525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990099"/>
              </a:solidFill>
              <a:ln cmpd="sng" w="9525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0099C6"/>
              </a:solidFill>
              <a:ln cmpd="sng" w="9525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46BDC6"/>
              </a:solidFill>
              <a:ln cmpd="sng" w="9525">
                <a:solidFill>
                  <a:srgbClr val="FFFFFF"/>
                </a:solidFill>
              </a:ln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'Visual Overview'!$B$3:$B$8</c:f>
            </c:strRef>
          </c:cat>
          <c:val>
            <c:numRef>
              <c:f>'Visual Overview'!$C$3:$C$8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  <c:spPr>
    <a:solidFill>
      <a:srgbClr val="D9D9D9"/>
    </a:solidFill>
  </c:spPr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228600</xdr:colOff>
      <xdr:row>12</xdr:row>
      <xdr:rowOff>66675</xdr:rowOff>
    </xdr:from>
    <xdr:ext cx="4857750" cy="29908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8.13"/>
    <col customWidth="1" min="2" max="2" width="23.63"/>
    <col customWidth="1" min="3" max="3" width="24.38"/>
    <col customWidth="1" min="4" max="4" width="19.88"/>
    <col customWidth="1" min="5" max="5" width="65.13"/>
    <col customWidth="1" min="6" max="16" width="12.63"/>
  </cols>
  <sheetData>
    <row r="1" ht="15.75" customHeight="1">
      <c r="A1" s="1"/>
      <c r="E1" s="2" t="s">
        <v>0</v>
      </c>
    </row>
    <row r="2" ht="15.75" customHeight="1">
      <c r="E2" s="3" t="s">
        <v>1</v>
      </c>
    </row>
    <row r="3" ht="15.75" customHeight="1">
      <c r="A3" s="1" t="s">
        <v>2</v>
      </c>
      <c r="B3" s="4">
        <v>125.0</v>
      </c>
      <c r="E3" s="1" t="s">
        <v>3</v>
      </c>
    </row>
    <row r="4" ht="15.75" customHeight="1">
      <c r="A4" s="1"/>
    </row>
    <row r="5" ht="15.75" customHeight="1">
      <c r="A5" s="5" t="s">
        <v>4</v>
      </c>
      <c r="B5" s="6"/>
    </row>
    <row r="6" ht="15.75" customHeight="1">
      <c r="A6" s="7" t="s">
        <v>5</v>
      </c>
      <c r="B6" s="8" t="s">
        <v>6</v>
      </c>
    </row>
    <row r="7" ht="15.75" customHeight="1">
      <c r="A7" s="7" t="s">
        <v>7</v>
      </c>
      <c r="B7" s="9">
        <f>sum(B14,B19,B36,B42,B48,B54,B60,B24,B29)</f>
        <v>14925</v>
      </c>
    </row>
    <row r="8" ht="15.75" customHeight="1">
      <c r="A8" s="10" t="s">
        <v>8</v>
      </c>
      <c r="B8" s="11">
        <f>B7*0.8</f>
        <v>11940</v>
      </c>
    </row>
    <row r="9" ht="15.75" customHeight="1"/>
    <row r="10" ht="15.75" customHeight="1">
      <c r="A10" s="12" t="s">
        <v>9</v>
      </c>
      <c r="B10" s="12"/>
      <c r="C10" s="12"/>
      <c r="D10" s="12" t="s">
        <v>10</v>
      </c>
    </row>
    <row r="11" ht="15.75" customHeight="1">
      <c r="A11" s="13" t="s">
        <v>11</v>
      </c>
      <c r="B11" s="4">
        <v>100.0</v>
      </c>
      <c r="C11" s="14" t="s">
        <v>12</v>
      </c>
      <c r="D11" s="1" t="s">
        <v>13</v>
      </c>
      <c r="E11" s="13" t="s">
        <v>14</v>
      </c>
      <c r="F11" s="15"/>
      <c r="G11" s="16"/>
      <c r="H11" s="16"/>
      <c r="I11" s="16"/>
    </row>
    <row r="12" ht="15.75" customHeight="1">
      <c r="A12" s="1" t="s">
        <v>15</v>
      </c>
      <c r="B12" s="17">
        <v>2.0</v>
      </c>
      <c r="C12" s="18">
        <f>B11*B12</f>
        <v>200</v>
      </c>
      <c r="E12" s="1" t="s">
        <v>16</v>
      </c>
      <c r="F12" s="16"/>
      <c r="G12" s="16"/>
      <c r="H12" s="16"/>
      <c r="I12" s="16"/>
    </row>
    <row r="13" ht="15.75" customHeight="1">
      <c r="A13" s="1" t="s">
        <v>17</v>
      </c>
      <c r="B13" s="19">
        <v>0.6</v>
      </c>
      <c r="C13" s="18"/>
      <c r="D13" s="20"/>
      <c r="E13" s="13" t="s">
        <v>18</v>
      </c>
      <c r="F13" s="16"/>
      <c r="G13" s="16"/>
      <c r="H13" s="16"/>
      <c r="I13" s="16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1" t="s">
        <v>19</v>
      </c>
      <c r="B14" s="21">
        <f>C12*12*B13</f>
        <v>1440</v>
      </c>
      <c r="C14" s="1"/>
      <c r="F14" s="16"/>
      <c r="G14" s="16"/>
      <c r="H14" s="16"/>
      <c r="I14" s="16"/>
    </row>
    <row r="15" ht="15.75" customHeight="1">
      <c r="A15" s="1"/>
      <c r="B15" s="22"/>
      <c r="C15" s="1"/>
      <c r="D15" s="20"/>
      <c r="E15" s="20"/>
      <c r="F15" s="16"/>
      <c r="G15" s="16"/>
      <c r="H15" s="16"/>
      <c r="I15" s="16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13" t="s">
        <v>20</v>
      </c>
      <c r="B16" s="4">
        <v>15.0</v>
      </c>
      <c r="C16" s="14" t="s">
        <v>12</v>
      </c>
      <c r="D16" s="1" t="s">
        <v>13</v>
      </c>
      <c r="E16" s="23" t="s">
        <v>21</v>
      </c>
      <c r="F16" s="16"/>
      <c r="G16" s="16"/>
      <c r="H16" s="16"/>
      <c r="I16" s="16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1" t="s">
        <v>22</v>
      </c>
      <c r="B17" s="17">
        <v>10.0</v>
      </c>
      <c r="C17" s="18">
        <f>B16*B17</f>
        <v>150</v>
      </c>
      <c r="D17" s="20"/>
      <c r="E17" s="1" t="s">
        <v>16</v>
      </c>
      <c r="F17" s="16"/>
      <c r="G17" s="16"/>
      <c r="H17" s="16"/>
      <c r="I17" s="16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1" t="s">
        <v>17</v>
      </c>
      <c r="B18" s="19">
        <v>0.8</v>
      </c>
      <c r="C18" s="1"/>
      <c r="D18" s="20"/>
      <c r="E18" s="13" t="s">
        <v>18</v>
      </c>
      <c r="F18" s="16"/>
      <c r="G18" s="16"/>
      <c r="H18" s="16"/>
      <c r="I18" s="16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1" t="s">
        <v>23</v>
      </c>
      <c r="B19" s="21">
        <f>C17*12*B18</f>
        <v>1440</v>
      </c>
      <c r="C19" s="1"/>
      <c r="D19" s="20"/>
      <c r="E19" s="20"/>
      <c r="F19" s="16"/>
      <c r="G19" s="16"/>
      <c r="H19" s="16"/>
      <c r="I19" s="16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1"/>
      <c r="B20" s="24"/>
      <c r="C20" s="1"/>
    </row>
    <row r="21" ht="15.75" customHeight="1">
      <c r="A21" s="13" t="s">
        <v>24</v>
      </c>
      <c r="B21" s="4">
        <v>5.0</v>
      </c>
      <c r="C21" s="14" t="s">
        <v>12</v>
      </c>
      <c r="D21" s="1" t="s">
        <v>13</v>
      </c>
      <c r="E21" s="13" t="s">
        <v>14</v>
      </c>
    </row>
    <row r="22" ht="15.75" customHeight="1">
      <c r="A22" s="1" t="s">
        <v>22</v>
      </c>
      <c r="B22" s="17">
        <v>20.0</v>
      </c>
      <c r="C22" s="18">
        <f>B21*B22</f>
        <v>100</v>
      </c>
      <c r="D22" s="20"/>
      <c r="E22" s="1" t="s">
        <v>16</v>
      </c>
    </row>
    <row r="23" ht="15.75" customHeight="1">
      <c r="A23" s="1" t="s">
        <v>17</v>
      </c>
      <c r="B23" s="19">
        <v>0.8</v>
      </c>
      <c r="C23" s="1"/>
      <c r="D23" s="20"/>
      <c r="E23" s="13" t="s">
        <v>18</v>
      </c>
    </row>
    <row r="24" ht="15.75" customHeight="1">
      <c r="A24" s="1" t="s">
        <v>23</v>
      </c>
      <c r="B24" s="21">
        <f>C22*12*B23</f>
        <v>960</v>
      </c>
      <c r="C24" s="1"/>
      <c r="D24" s="20"/>
      <c r="E24" s="20"/>
    </row>
    <row r="25" ht="15.75" customHeight="1">
      <c r="A25" s="1"/>
      <c r="B25" s="24"/>
      <c r="C25" s="1"/>
    </row>
    <row r="26" ht="15.75" customHeight="1">
      <c r="A26" s="13" t="s">
        <v>25</v>
      </c>
      <c r="B26" s="4">
        <v>5.0</v>
      </c>
      <c r="C26" s="14" t="s">
        <v>12</v>
      </c>
      <c r="D26" s="1" t="s">
        <v>13</v>
      </c>
      <c r="E26" s="13" t="s">
        <v>14</v>
      </c>
    </row>
    <row r="27" ht="15.75" customHeight="1">
      <c r="A27" s="1" t="s">
        <v>22</v>
      </c>
      <c r="B27" s="17">
        <v>30.0</v>
      </c>
      <c r="C27" s="18">
        <f>B26*B27</f>
        <v>150</v>
      </c>
      <c r="D27" s="20"/>
      <c r="E27" s="1" t="s">
        <v>16</v>
      </c>
    </row>
    <row r="28" ht="15.75" customHeight="1">
      <c r="A28" s="1" t="s">
        <v>17</v>
      </c>
      <c r="B28" s="19">
        <v>0.8</v>
      </c>
      <c r="C28" s="1"/>
      <c r="D28" s="20"/>
      <c r="E28" s="13" t="s">
        <v>18</v>
      </c>
    </row>
    <row r="29" ht="15.75" customHeight="1">
      <c r="A29" s="1" t="s">
        <v>23</v>
      </c>
      <c r="B29" s="21">
        <f>C27*12*B28</f>
        <v>1440</v>
      </c>
      <c r="C29" s="1"/>
      <c r="D29" s="20"/>
      <c r="E29" s="20"/>
    </row>
    <row r="30" ht="15.75" customHeight="1">
      <c r="A30" s="1"/>
      <c r="B30" s="24"/>
      <c r="C30" s="1"/>
    </row>
    <row r="31" ht="15.75" customHeight="1">
      <c r="A31" s="1"/>
      <c r="B31" s="24"/>
      <c r="C31" s="1"/>
    </row>
    <row r="32" ht="15.75" customHeight="1">
      <c r="A32" s="25" t="s">
        <v>26</v>
      </c>
      <c r="B32" s="25"/>
      <c r="C32" s="25" t="s">
        <v>27</v>
      </c>
      <c r="D32" s="25" t="s">
        <v>10</v>
      </c>
    </row>
    <row r="33" ht="15.75" customHeight="1">
      <c r="A33" s="1" t="s">
        <v>28</v>
      </c>
      <c r="B33" s="26">
        <f>YOS!B16</f>
        <v>57</v>
      </c>
      <c r="C33" s="27">
        <f>B33</f>
        <v>57</v>
      </c>
      <c r="D33" s="1" t="s">
        <v>29</v>
      </c>
      <c r="E33" s="13" t="s">
        <v>30</v>
      </c>
    </row>
    <row r="34" ht="15.75" customHeight="1">
      <c r="A34" s="1" t="s">
        <v>31</v>
      </c>
      <c r="B34" s="28" t="s">
        <v>32</v>
      </c>
      <c r="E34" s="1"/>
    </row>
    <row r="35" ht="15.75" customHeight="1">
      <c r="A35" s="1" t="s">
        <v>33</v>
      </c>
      <c r="B35" s="24">
        <f>B33/B3</f>
        <v>0.456</v>
      </c>
      <c r="C35" s="14"/>
    </row>
    <row r="36" ht="15.75" customHeight="1">
      <c r="A36" s="1" t="s">
        <v>34</v>
      </c>
      <c r="B36" s="21">
        <f>YOS!D16</f>
        <v>5800</v>
      </c>
    </row>
    <row r="37" ht="15.75" customHeight="1"/>
    <row r="38" ht="15.75" customHeight="1">
      <c r="A38" s="29" t="s">
        <v>35</v>
      </c>
      <c r="B38" s="25"/>
      <c r="C38" s="25" t="s">
        <v>27</v>
      </c>
      <c r="D38" s="25" t="s">
        <v>10</v>
      </c>
    </row>
    <row r="39" ht="15.75" customHeight="1">
      <c r="A39" s="1" t="s">
        <v>36</v>
      </c>
      <c r="B39" s="4">
        <v>25.0</v>
      </c>
      <c r="C39" s="13">
        <v>16.0</v>
      </c>
      <c r="D39" s="13" t="s">
        <v>37</v>
      </c>
      <c r="E39" s="13" t="s">
        <v>38</v>
      </c>
    </row>
    <row r="40" ht="15.75" customHeight="1">
      <c r="A40" s="1" t="s">
        <v>31</v>
      </c>
      <c r="B40" s="30">
        <v>100.0</v>
      </c>
      <c r="E40" s="1" t="s">
        <v>39</v>
      </c>
    </row>
    <row r="41" ht="15.75" customHeight="1">
      <c r="A41" s="1" t="s">
        <v>33</v>
      </c>
      <c r="B41" s="24">
        <f>B39/B3</f>
        <v>0.2</v>
      </c>
    </row>
    <row r="42" ht="15.75" customHeight="1">
      <c r="A42" s="1" t="s">
        <v>34</v>
      </c>
      <c r="B42" s="21">
        <f>B39*B40</f>
        <v>2500</v>
      </c>
    </row>
    <row r="43" ht="15.75" customHeight="1">
      <c r="A43" s="1"/>
    </row>
    <row r="44" ht="15.75" customHeight="1">
      <c r="A44" s="29" t="s">
        <v>40</v>
      </c>
      <c r="B44" s="25"/>
      <c r="C44" s="25" t="s">
        <v>27</v>
      </c>
      <c r="D44" s="25" t="s">
        <v>10</v>
      </c>
    </row>
    <row r="45" ht="15.75" customHeight="1">
      <c r="A45" s="1" t="s">
        <v>36</v>
      </c>
      <c r="B45" s="4">
        <v>12.0</v>
      </c>
      <c r="C45" s="13">
        <v>12.0</v>
      </c>
      <c r="D45" s="13" t="s">
        <v>41</v>
      </c>
      <c r="E45" s="13" t="s">
        <v>38</v>
      </c>
    </row>
    <row r="46" ht="15.75" customHeight="1">
      <c r="A46" s="1" t="s">
        <v>31</v>
      </c>
      <c r="B46" s="30">
        <v>50.0</v>
      </c>
      <c r="E46" s="1" t="s">
        <v>39</v>
      </c>
    </row>
    <row r="47" ht="15.75" customHeight="1">
      <c r="A47" s="1" t="s">
        <v>33</v>
      </c>
      <c r="B47" s="24">
        <f>B45/B3</f>
        <v>0.096</v>
      </c>
    </row>
    <row r="48" ht="15.75" customHeight="1">
      <c r="A48" s="1" t="s">
        <v>34</v>
      </c>
      <c r="B48" s="21">
        <f>B45*B46</f>
        <v>600</v>
      </c>
    </row>
    <row r="49" ht="15.75" customHeight="1"/>
    <row r="50" ht="15.75" customHeight="1">
      <c r="A50" s="29" t="s">
        <v>42</v>
      </c>
      <c r="B50" s="12"/>
      <c r="C50" s="12" t="s">
        <v>27</v>
      </c>
      <c r="D50" s="12" t="s">
        <v>10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ht="15.75" customHeight="1">
      <c r="A51" s="1" t="s">
        <v>36</v>
      </c>
      <c r="B51" s="31">
        <v>125.0</v>
      </c>
      <c r="C51" s="32"/>
      <c r="D51" s="13" t="s">
        <v>43</v>
      </c>
      <c r="E51" s="13" t="s">
        <v>38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ht="15.75" customHeight="1">
      <c r="A52" s="1" t="s">
        <v>31</v>
      </c>
      <c r="B52" s="33">
        <v>5.0</v>
      </c>
      <c r="C52" s="34"/>
      <c r="D52" s="1"/>
      <c r="E52" s="1" t="s">
        <v>16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ht="15.75" customHeight="1">
      <c r="A53" s="1" t="s">
        <v>33</v>
      </c>
      <c r="B53" s="35">
        <f>B51/B3</f>
        <v>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ht="15.75" customHeight="1">
      <c r="A54" s="1" t="s">
        <v>34</v>
      </c>
      <c r="B54" s="21">
        <f>B51*B52</f>
        <v>625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ht="15.75" customHeight="1">
      <c r="A55" s="1"/>
      <c r="B55" s="21"/>
    </row>
    <row r="56" ht="15.75" customHeight="1">
      <c r="A56" s="29" t="s">
        <v>44</v>
      </c>
      <c r="B56" s="12"/>
      <c r="C56" s="12" t="s">
        <v>27</v>
      </c>
      <c r="D56" s="12" t="s">
        <v>10</v>
      </c>
      <c r="E56" s="1"/>
    </row>
    <row r="57" ht="15.75" customHeight="1">
      <c r="A57" s="1" t="s">
        <v>36</v>
      </c>
      <c r="B57" s="31">
        <v>12.0</v>
      </c>
      <c r="C57" s="32"/>
      <c r="D57" s="13"/>
      <c r="E57" s="13" t="s">
        <v>38</v>
      </c>
    </row>
    <row r="58" ht="15.75" customHeight="1">
      <c r="A58" s="1" t="s">
        <v>31</v>
      </c>
      <c r="B58" s="33">
        <v>10.0</v>
      </c>
      <c r="C58" s="34"/>
      <c r="D58" s="1"/>
      <c r="E58" s="1" t="s">
        <v>16</v>
      </c>
    </row>
    <row r="59" ht="15.75" customHeight="1">
      <c r="A59" s="1" t="s">
        <v>33</v>
      </c>
      <c r="B59" s="35">
        <f>B57/B3</f>
        <v>0.096</v>
      </c>
      <c r="C59" s="1"/>
      <c r="D59" s="1"/>
      <c r="E59" s="1"/>
    </row>
    <row r="60" ht="15.75" customHeight="1">
      <c r="A60" s="1" t="s">
        <v>34</v>
      </c>
      <c r="B60" s="21">
        <f>B57*B58</f>
        <v>120</v>
      </c>
      <c r="C60" s="1"/>
      <c r="D60" s="1"/>
      <c r="E60" s="1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0.0"/>
    <col customWidth="1" min="2" max="2" width="9.25"/>
    <col customWidth="1" min="3" max="3" width="8.25"/>
    <col customWidth="1" min="4" max="4" width="14.13"/>
    <col customWidth="1" min="5" max="5" width="59.75"/>
  </cols>
  <sheetData>
    <row r="1">
      <c r="A1" s="36" t="s">
        <v>45</v>
      </c>
      <c r="B1" s="37"/>
      <c r="C1" s="38"/>
      <c r="D1" s="38"/>
    </row>
    <row r="2">
      <c r="A2" s="39" t="s">
        <v>46</v>
      </c>
      <c r="B2" s="37"/>
      <c r="C2" s="37"/>
      <c r="D2" s="38"/>
    </row>
    <row r="3">
      <c r="A3" s="40" t="s">
        <v>47</v>
      </c>
      <c r="B3" s="37"/>
      <c r="C3" s="37"/>
      <c r="D3" s="38"/>
    </row>
    <row r="4">
      <c r="A4" s="38"/>
      <c r="B4" s="38"/>
      <c r="C4" s="38"/>
      <c r="D4" s="38"/>
    </row>
    <row r="5">
      <c r="A5" s="41" t="s">
        <v>48</v>
      </c>
      <c r="B5" s="42" t="s">
        <v>49</v>
      </c>
      <c r="C5" s="42" t="s">
        <v>50</v>
      </c>
      <c r="D5" s="42" t="s">
        <v>51</v>
      </c>
    </row>
    <row r="6">
      <c r="A6" s="43" t="s">
        <v>52</v>
      </c>
      <c r="B6" s="44">
        <v>0.0</v>
      </c>
      <c r="C6" s="45">
        <v>0.0</v>
      </c>
      <c r="D6" s="46">
        <f t="shared" ref="D6:D14" si="1">B6*C6</f>
        <v>0</v>
      </c>
      <c r="E6" s="47" t="s">
        <v>53</v>
      </c>
    </row>
    <row r="7">
      <c r="A7" s="48">
        <v>1.0</v>
      </c>
      <c r="B7" s="44">
        <v>30.0</v>
      </c>
      <c r="C7" s="45">
        <v>50.0</v>
      </c>
      <c r="D7" s="46">
        <f t="shared" si="1"/>
        <v>1500</v>
      </c>
    </row>
    <row r="8">
      <c r="A8" s="48">
        <v>5.0</v>
      </c>
      <c r="B8" s="44">
        <v>10.0</v>
      </c>
      <c r="C8" s="45">
        <v>100.0</v>
      </c>
      <c r="D8" s="46">
        <f t="shared" si="1"/>
        <v>1000</v>
      </c>
    </row>
    <row r="9">
      <c r="A9" s="48">
        <v>10.0</v>
      </c>
      <c r="B9" s="44">
        <v>8.0</v>
      </c>
      <c r="C9" s="45">
        <v>150.0</v>
      </c>
      <c r="D9" s="46">
        <f t="shared" si="1"/>
        <v>1200</v>
      </c>
    </row>
    <row r="10">
      <c r="A10" s="48">
        <v>15.0</v>
      </c>
      <c r="B10" s="44">
        <v>5.0</v>
      </c>
      <c r="C10" s="45">
        <v>200.0</v>
      </c>
      <c r="D10" s="46">
        <f t="shared" si="1"/>
        <v>1000</v>
      </c>
    </row>
    <row r="11">
      <c r="A11" s="48">
        <v>20.0</v>
      </c>
      <c r="B11" s="44">
        <v>2.0</v>
      </c>
      <c r="C11" s="45">
        <v>250.0</v>
      </c>
      <c r="D11" s="46">
        <f t="shared" si="1"/>
        <v>500</v>
      </c>
    </row>
    <row r="12">
      <c r="A12" s="48">
        <v>25.0</v>
      </c>
      <c r="B12" s="44">
        <v>2.0</v>
      </c>
      <c r="C12" s="45">
        <v>300.0</v>
      </c>
      <c r="D12" s="46">
        <f t="shared" si="1"/>
        <v>600</v>
      </c>
    </row>
    <row r="13">
      <c r="A13" s="48"/>
      <c r="B13" s="44"/>
      <c r="C13" s="45"/>
      <c r="D13" s="46">
        <f t="shared" si="1"/>
        <v>0</v>
      </c>
    </row>
    <row r="14">
      <c r="A14" s="48"/>
      <c r="B14" s="44"/>
      <c r="C14" s="45"/>
      <c r="D14" s="46">
        <f t="shared" si="1"/>
        <v>0</v>
      </c>
    </row>
    <row r="15">
      <c r="A15" s="38"/>
      <c r="B15" s="38"/>
      <c r="C15" s="49"/>
      <c r="D15" s="49"/>
    </row>
    <row r="16">
      <c r="A16" s="50" t="s">
        <v>54</v>
      </c>
      <c r="B16" s="51">
        <f t="shared" ref="B16:D16" si="2">sum(B6:B14)</f>
        <v>57</v>
      </c>
      <c r="C16" s="52">
        <f t="shared" si="2"/>
        <v>1050</v>
      </c>
      <c r="D16" s="52">
        <f t="shared" si="2"/>
        <v>5800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7.38"/>
    <col customWidth="1" min="2" max="2" width="18.63"/>
    <col customWidth="1" min="3" max="3" width="30.63"/>
    <col customWidth="1" min="4" max="4" width="42.38"/>
    <col customWidth="1" min="5" max="5" width="12.63"/>
    <col customWidth="1" min="6" max="6" width="17.25"/>
    <col customWidth="1" min="8" max="8" width="19.25"/>
    <col customWidth="1" min="11" max="11" width="23.13"/>
    <col customWidth="1" min="12" max="12" width="18.88"/>
    <col customWidth="1" min="13" max="13" width="14.13"/>
  </cols>
  <sheetData>
    <row r="1" ht="86.25" customHeight="1">
      <c r="A1" s="53" t="s">
        <v>55</v>
      </c>
      <c r="B1" s="53"/>
      <c r="C1" s="53"/>
      <c r="D1" s="54"/>
      <c r="H1" s="55" t="s">
        <v>56</v>
      </c>
      <c r="I1" s="56"/>
      <c r="J1" s="56"/>
      <c r="K1" s="56"/>
      <c r="L1" s="56"/>
      <c r="M1" s="57"/>
    </row>
    <row r="2" ht="15.75" customHeight="1">
      <c r="A2" s="58"/>
      <c r="B2" s="54"/>
      <c r="C2" s="54"/>
      <c r="D2" s="54"/>
      <c r="K2" s="47" t="s">
        <v>57</v>
      </c>
      <c r="L2" s="59" t="s">
        <v>58</v>
      </c>
    </row>
    <row r="3" ht="15.75" customHeight="1">
      <c r="A3" s="60" t="s">
        <v>59</v>
      </c>
      <c r="B3" s="60" t="s">
        <v>10</v>
      </c>
      <c r="C3" s="60" t="s">
        <v>60</v>
      </c>
      <c r="D3" s="60" t="s">
        <v>61</v>
      </c>
      <c r="E3" s="60" t="s">
        <v>62</v>
      </c>
      <c r="F3" s="61" t="s">
        <v>63</v>
      </c>
      <c r="H3" s="62" t="s">
        <v>64</v>
      </c>
      <c r="I3" s="57"/>
      <c r="J3" s="63"/>
      <c r="K3" s="64" t="s">
        <v>65</v>
      </c>
      <c r="L3" s="64" t="s">
        <v>66</v>
      </c>
      <c r="M3" s="64" t="s">
        <v>67</v>
      </c>
      <c r="N3" s="65" t="s">
        <v>68</v>
      </c>
    </row>
    <row r="4" ht="15.75" customHeight="1">
      <c r="A4" s="66" t="str">
        <f>'Budget Breakdown'!A10</f>
        <v>Values Based Recognition: All Staff</v>
      </c>
      <c r="B4" s="67" t="str">
        <f>'Budget Breakdown'!D11</f>
        <v>Monthly </v>
      </c>
      <c r="C4" s="68" t="s">
        <v>69</v>
      </c>
      <c r="D4" s="67" t="s">
        <v>70</v>
      </c>
      <c r="E4" s="69" t="s">
        <v>71</v>
      </c>
      <c r="F4" s="70">
        <f>sum('Budget Breakdown'!B14,'Budget Breakdown'!B19,'Budget Breakdown'!B24,'Budget Breakdown'!B29)</f>
        <v>5280</v>
      </c>
      <c r="H4" s="71" t="s">
        <v>72</v>
      </c>
      <c r="I4" s="72">
        <f>N4</f>
        <v>6000</v>
      </c>
      <c r="J4" s="73" t="s">
        <v>73</v>
      </c>
      <c r="K4" s="74">
        <v>4.0</v>
      </c>
      <c r="L4" s="75">
        <v>125.0</v>
      </c>
      <c r="M4" s="75">
        <v>12.0</v>
      </c>
      <c r="N4" s="76">
        <f>(K4*L4*M4)</f>
        <v>6000</v>
      </c>
    </row>
    <row r="5" ht="15.75" customHeight="1">
      <c r="A5" s="77" t="str">
        <f>'Budget Breakdown'!A32</f>
        <v>Service Awards</v>
      </c>
      <c r="B5" s="68" t="str">
        <f>'Budget Breakdown'!D33</f>
        <v>Yearly</v>
      </c>
      <c r="C5" s="68" t="s">
        <v>74</v>
      </c>
      <c r="D5" s="67" t="s">
        <v>75</v>
      </c>
      <c r="E5" s="69" t="s">
        <v>76</v>
      </c>
      <c r="F5" s="70">
        <f>'Budget Breakdown'!B36</f>
        <v>5800</v>
      </c>
      <c r="H5" s="78" t="s">
        <v>77</v>
      </c>
      <c r="I5" s="72">
        <v>1400.0</v>
      </c>
      <c r="J5" s="79"/>
    </row>
    <row r="6" ht="15.75" customHeight="1">
      <c r="A6" s="77" t="str">
        <f>'Budget Breakdown'!A38</f>
        <v>Award Example</v>
      </c>
      <c r="B6" s="67" t="str">
        <f>'Budget Breakdown'!D39</f>
        <v>Quarterly</v>
      </c>
      <c r="C6" s="68" t="s">
        <v>78</v>
      </c>
      <c r="D6" s="68" t="s">
        <v>79</v>
      </c>
      <c r="E6" s="69" t="s">
        <v>80</v>
      </c>
      <c r="F6" s="70">
        <f>'Budget Breakdown'!B42</f>
        <v>2500</v>
      </c>
      <c r="H6" s="80" t="s">
        <v>81</v>
      </c>
      <c r="I6" s="81">
        <f>F13</f>
        <v>11940</v>
      </c>
      <c r="J6" s="79"/>
    </row>
    <row r="7" ht="15.75" customHeight="1">
      <c r="A7" s="77" t="str">
        <f>'Budget Breakdown'!A44</f>
        <v>Employee of the Month </v>
      </c>
      <c r="B7" s="67" t="str">
        <f>'Budget Breakdown'!D45</f>
        <v>Monthly</v>
      </c>
      <c r="C7" s="68" t="s">
        <v>82</v>
      </c>
      <c r="D7" s="67" t="s">
        <v>83</v>
      </c>
      <c r="E7" s="69" t="s">
        <v>80</v>
      </c>
      <c r="F7" s="70">
        <f>'Budget Breakdown'!B48</f>
        <v>600</v>
      </c>
      <c r="H7" s="82" t="s">
        <v>84</v>
      </c>
      <c r="I7" s="83">
        <f>SUM(I3:I6)</f>
        <v>19340</v>
      </c>
      <c r="J7" s="79"/>
    </row>
    <row r="8" ht="15.75" customHeight="1">
      <c r="A8" s="84" t="str">
        <f>'Budget Breakdown'!A50</f>
        <v>Birthday</v>
      </c>
      <c r="B8" s="67" t="str">
        <f>'Budget Breakdown'!D51</f>
        <v>Annually </v>
      </c>
      <c r="C8" s="68"/>
      <c r="D8" s="68"/>
      <c r="E8" s="69" t="s">
        <v>85</v>
      </c>
      <c r="F8" s="70">
        <f>'Budget Breakdown'!B54</f>
        <v>625</v>
      </c>
    </row>
    <row r="9" ht="15.75" customHeight="1">
      <c r="A9" s="85" t="str">
        <f>'Budget Breakdown'!A56</f>
        <v>Award Example </v>
      </c>
      <c r="B9" s="67" t="str">
        <f>'Budget Breakdown'!D57</f>
        <v/>
      </c>
      <c r="C9" s="86"/>
      <c r="D9" s="86"/>
      <c r="F9" s="70">
        <f>'Budget Breakdown'!B60</f>
        <v>120</v>
      </c>
    </row>
    <row r="10" ht="15.75" customHeight="1">
      <c r="A10" s="87"/>
      <c r="B10" s="54"/>
      <c r="C10" s="54"/>
      <c r="D10" s="54"/>
    </row>
    <row r="11" ht="15.75" customHeight="1">
      <c r="A11" s="88" t="s">
        <v>86</v>
      </c>
      <c r="B11" s="54"/>
      <c r="C11" s="54"/>
      <c r="D11" s="54"/>
      <c r="F11" s="89">
        <f>SUM(F4:F9)</f>
        <v>14925</v>
      </c>
    </row>
    <row r="12" ht="28.5" customHeight="1">
      <c r="A12" s="90"/>
    </row>
    <row r="13" ht="42.0" customHeight="1">
      <c r="A13" s="91" t="s">
        <v>87</v>
      </c>
      <c r="B13" s="92"/>
      <c r="C13" s="92"/>
      <c r="D13" s="92"/>
      <c r="E13" s="92"/>
      <c r="F13" s="93">
        <f>'Budget Breakdown'!B8</f>
        <v>11940</v>
      </c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ht="15.75" customHeight="1">
      <c r="A14" s="90"/>
      <c r="C14" s="90"/>
    </row>
    <row r="15" ht="15.75" customHeight="1">
      <c r="C15" s="90"/>
      <c r="D15" s="90"/>
    </row>
    <row r="16" ht="15.75" customHeight="1">
      <c r="C16" s="90"/>
    </row>
    <row r="17" ht="15.75" customHeight="1">
      <c r="C17" s="90"/>
      <c r="D17" s="90"/>
    </row>
    <row r="18" ht="15.75" customHeight="1">
      <c r="A18" s="94"/>
      <c r="B18" s="54"/>
      <c r="C18" s="54"/>
      <c r="D18" s="54"/>
    </row>
    <row r="19" ht="15.75" customHeight="1">
      <c r="A19" s="94"/>
      <c r="B19" s="54"/>
      <c r="C19" s="54"/>
      <c r="D19" s="54"/>
    </row>
    <row r="20" ht="15.75" customHeight="1">
      <c r="A20" s="54"/>
      <c r="B20" s="54"/>
      <c r="C20" s="54"/>
      <c r="D20" s="54"/>
    </row>
    <row r="21" ht="15.75" customHeight="1">
      <c r="A21" s="54"/>
      <c r="B21" s="54"/>
      <c r="C21" s="54"/>
      <c r="D21" s="5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H3:I3"/>
    <mergeCell ref="H1:M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2.38"/>
    <col customWidth="1" min="2" max="2" width="31.38"/>
    <col customWidth="1" min="3" max="7" width="12.63"/>
  </cols>
  <sheetData>
    <row r="1" ht="15.75" customHeight="1">
      <c r="A1" s="95"/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75" customHeight="1">
      <c r="A2" s="95"/>
      <c r="B2" s="97" t="s">
        <v>88</v>
      </c>
      <c r="C2" s="97" t="s">
        <v>89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5.75" customHeight="1">
      <c r="A3" s="96"/>
      <c r="B3" s="96" t="str">
        <f>'Budget Breakdown'!A10</f>
        <v>Values Based Recognition: All Staff</v>
      </c>
      <c r="C3" s="98">
        <f>'Budget Breakdown'!B14+'Budget Breakdown'!B19+'Budget Breakdown'!B24+'Budget Breakdown'!B29</f>
        <v>5280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5.75" customHeight="1">
      <c r="A4" s="96"/>
      <c r="B4" s="96" t="str">
        <f>'Budget Breakdown'!A32</f>
        <v>Service Awards</v>
      </c>
      <c r="C4" s="98">
        <f>'Budget Breakdown'!B36</f>
        <v>5800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5.75" customHeight="1">
      <c r="A5" s="99"/>
      <c r="B5" s="99" t="str">
        <f>'Budget Breakdown'!A38</f>
        <v>Award Example</v>
      </c>
      <c r="C5" s="98">
        <f>'Budget Breakdown'!B42</f>
        <v>2500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5.75" customHeight="1">
      <c r="A6" s="99"/>
      <c r="B6" s="99" t="str">
        <f>'Budget Breakdown'!A44</f>
        <v>Employee of the Month </v>
      </c>
      <c r="C6" s="98">
        <f>'Budget Breakdown'!B48</f>
        <v>600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5.75" customHeight="1">
      <c r="A7" s="99"/>
      <c r="B7" s="99" t="str">
        <f>'Budget Breakdown'!A50</f>
        <v>Birthday</v>
      </c>
      <c r="C7" s="98">
        <f>'Budget Breakdown'!B54</f>
        <v>625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75" customHeight="1">
      <c r="A8" s="100"/>
      <c r="B8" s="100" t="str">
        <f>'Budget Breakdown'!A56</f>
        <v>Award Example </v>
      </c>
      <c r="C8" s="101">
        <f>'Budget Breakdown'!B60</f>
        <v>120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5.75" customHeight="1">
      <c r="A9" s="96"/>
      <c r="B9" s="102" t="s">
        <v>34</v>
      </c>
      <c r="C9" s="103">
        <f>SUM(C3:C8)</f>
        <v>14925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96"/>
      <c r="B10" s="104" t="s">
        <v>90</v>
      </c>
      <c r="C10" s="105">
        <f>C9*0.8</f>
        <v>11940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5.75" customHeight="1">
      <c r="A12" s="96"/>
      <c r="B12" s="106" t="s">
        <v>91</v>
      </c>
      <c r="F12" s="99"/>
      <c r="G12" s="96"/>
      <c r="H12" s="96"/>
      <c r="I12" s="96"/>
      <c r="J12" s="96"/>
      <c r="K12" s="96"/>
      <c r="L12" s="96"/>
      <c r="M12" s="96"/>
      <c r="N12" s="96"/>
      <c r="O12" s="9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5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5.7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5.7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5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5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5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5.75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5.75" customHeight="1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5.75" customHeight="1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5.75" customHeight="1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5.75" customHeight="1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5.75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5.75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5.75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5.75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5.75" customHeight="1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5.75" customHeight="1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5.75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5.75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5.75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5.75" customHeight="1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5.75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5.75" customHeight="1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5.75" customHeight="1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5.75" customHeigh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5.75" customHeigh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5.75" customHeigh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5.75" customHeigh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5.75" customHeigh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5.75" customHeigh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5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5.75" customHeight="1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5.7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5.7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5.7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5.7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5.7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">
    <mergeCell ref="B12:E12"/>
  </mergeCells>
  <printOptions/>
  <pageMargins bottom="0.75" footer="0.0" header="0.0" left="0.7" right="0.7" top="0.75"/>
  <pageSetup orientation="landscape"/>
  <drawing r:id="rId1"/>
</worksheet>
</file>